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evelopment Team\development appraisal reports\salford internal planning advice\Cumberland House, Lissadel Street\Report\Updated\Addendum\"/>
    </mc:Choice>
  </mc:AlternateContent>
  <xr:revisionPtr revIDLastSave="0" documentId="13_ncr:1_{3E3D82FA-782D-4470-990B-8B91A174BB46}" xr6:coauthVersionLast="47" xr6:coauthVersionMax="47" xr10:uidLastSave="{00000000-0000-0000-0000-000000000000}"/>
  <bookViews>
    <workbookView xWindow="-120" yWindow="-120" windowWidth="23280" windowHeight="14880" tabRatio="780" xr2:uid="{7A974B08-428C-47F1-AEE6-B582E648054D}"/>
  </bookViews>
  <sheets>
    <sheet name="Cashflow" sheetId="9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9" l="1"/>
  <c r="E18" i="9" s="1"/>
  <c r="F18" i="9" s="1"/>
  <c r="G18" i="9" s="1"/>
  <c r="H18" i="9" s="1"/>
  <c r="I18" i="9" s="1"/>
  <c r="J18" i="9" s="1"/>
  <c r="K18" i="9" s="1"/>
  <c r="L18" i="9" s="1"/>
  <c r="M17" i="9"/>
  <c r="N17" i="9"/>
  <c r="C18" i="9"/>
  <c r="C25" i="9"/>
  <c r="E20" i="9"/>
  <c r="F20" i="9"/>
  <c r="G20" i="9"/>
  <c r="H20" i="9"/>
  <c r="I20" i="9"/>
  <c r="J20" i="9"/>
  <c r="K20" i="9"/>
  <c r="L20" i="9"/>
  <c r="D20" i="9"/>
  <c r="C20" i="9"/>
  <c r="C16" i="9" l="1"/>
  <c r="C15" i="9"/>
  <c r="D15" i="9" s="1"/>
  <c r="B6" i="9"/>
  <c r="B8" i="9" s="1"/>
  <c r="D16" i="9" l="1"/>
  <c r="E16" i="9" s="1"/>
  <c r="F16" i="9" s="1"/>
  <c r="G16" i="9" s="1"/>
  <c r="H16" i="9" s="1"/>
  <c r="I16" i="9" s="1"/>
  <c r="J16" i="9" s="1"/>
  <c r="K16" i="9" s="1"/>
  <c r="L16" i="9" s="1"/>
  <c r="E15" i="9"/>
  <c r="C17" i="9"/>
  <c r="C19" i="9" s="1"/>
  <c r="C21" i="9" s="1"/>
  <c r="D17" i="9" l="1"/>
  <c r="D19" i="9" s="1"/>
  <c r="D21" i="9" s="1"/>
  <c r="E17" i="9"/>
  <c r="F15" i="9"/>
  <c r="F17" i="9" s="1"/>
  <c r="E19" i="9"/>
  <c r="E21" i="9" s="1"/>
  <c r="G15" i="9" l="1"/>
  <c r="G17" i="9" s="1"/>
  <c r="F19" i="9"/>
  <c r="F21" i="9" s="1"/>
  <c r="H15" i="9" l="1"/>
  <c r="H17" i="9" s="1"/>
  <c r="G19" i="9"/>
  <c r="G21" i="9" s="1"/>
  <c r="I15" i="9" l="1"/>
  <c r="I17" i="9" s="1"/>
  <c r="H19" i="9"/>
  <c r="H21" i="9" s="1"/>
  <c r="J15" i="9" l="1"/>
  <c r="J17" i="9" s="1"/>
  <c r="I19" i="9"/>
  <c r="I21" i="9" s="1"/>
  <c r="K15" i="9" l="1"/>
  <c r="K17" i="9" s="1"/>
  <c r="J19" i="9"/>
  <c r="J21" i="9" s="1"/>
  <c r="L15" i="9" l="1"/>
  <c r="L17" i="9" s="1"/>
  <c r="K19" i="9"/>
  <c r="K21" i="9" s="1"/>
  <c r="L19" i="9" l="1"/>
  <c r="L21" i="9" s="1"/>
  <c r="C23" i="9" s="1"/>
  <c r="C27" i="9" l="1"/>
</calcChain>
</file>

<file path=xl/sharedStrings.xml><?xml version="1.0" encoding="utf-8"?>
<sst xmlns="http://schemas.openxmlformats.org/spreadsheetml/2006/main" count="23" uniqueCount="21">
  <si>
    <t>asset life</t>
  </si>
  <si>
    <t>Year</t>
  </si>
  <si>
    <t xml:space="preserve">Rent </t>
  </si>
  <si>
    <t>Rental Guarantee</t>
  </si>
  <si>
    <t>Profit Rent</t>
  </si>
  <si>
    <t>Rental Increase</t>
  </si>
  <si>
    <t>outgoings</t>
  </si>
  <si>
    <t>Surplus  / Deficit</t>
  </si>
  <si>
    <t>Rent</t>
  </si>
  <si>
    <t>Outgoings</t>
  </si>
  <si>
    <t>Surplus / Deficit</t>
  </si>
  <si>
    <t>PV</t>
  </si>
  <si>
    <t>PV of £1</t>
  </si>
  <si>
    <t>NPV</t>
  </si>
  <si>
    <t>Cumulative NPV</t>
  </si>
  <si>
    <t>Lissadel Street - Cash Flow Calcualtion</t>
  </si>
  <si>
    <t>No of Units</t>
  </si>
  <si>
    <t>No. of units</t>
  </si>
  <si>
    <t>outgoings Increase</t>
  </si>
  <si>
    <t>Scheme NPV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</si>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</sst>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£&quot;#,##0.00;[Red]\-&quot;£&quot;#,##0.00"/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#,##0.00;[Red]\(#,##0.00\)"/>
    <numFmt numFmtId="167" formatCode="#,##0;[Red]\(#,##0\)"/>
  </numFmts>
  <fonts count="11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color indexed="23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28">
    <xf numFmtId="0" fontId="0" fillId="0" borderId="0" xfId="0"/>
    <xf numFmtId="0" fontId="2" fillId="2" borderId="0" xfId="1" applyFont="1" applyFill="1"/>
    <xf numFmtId="0" fontId="3" fillId="2" borderId="0" xfId="1" applyFont="1" applyFill="1"/>
    <xf numFmtId="164" fontId="3" fillId="2" borderId="1" xfId="2" applyNumberFormat="1" applyFont="1" applyFill="1" applyBorder="1"/>
    <xf numFmtId="164" fontId="3" fillId="2" borderId="0" xfId="1" applyNumberFormat="1" applyFont="1" applyFill="1"/>
    <xf numFmtId="0" fontId="3" fillId="3" borderId="0" xfId="1" applyFont="1" applyFill="1" applyAlignment="1">
      <alignment horizontal="right" indent="1"/>
    </xf>
    <xf numFmtId="10" fontId="3" fillId="3" borderId="0" xfId="3" applyNumberFormat="1" applyFont="1" applyFill="1" applyAlignment="1">
      <alignment horizontal="right" indent="1"/>
    </xf>
    <xf numFmtId="165" fontId="3" fillId="2" borderId="0" xfId="3" applyNumberFormat="1" applyFont="1" applyFill="1"/>
    <xf numFmtId="0" fontId="2" fillId="2" borderId="0" xfId="1" applyFont="1" applyFill="1" applyAlignment="1">
      <alignment horizontal="left"/>
    </xf>
    <xf numFmtId="0" fontId="2" fillId="2" borderId="0" xfId="1" applyFont="1" applyFill="1" applyAlignment="1">
      <alignment horizontal="center"/>
    </xf>
    <xf numFmtId="49" fontId="2" fillId="2" borderId="0" xfId="1" applyNumberFormat="1" applyFont="1" applyFill="1" applyAlignment="1">
      <alignment horizontal="left"/>
    </xf>
    <xf numFmtId="166" fontId="6" fillId="2" borderId="0" xfId="5" applyNumberFormat="1" applyFont="1" applyFill="1" applyAlignment="1">
      <alignment horizontal="center"/>
    </xf>
    <xf numFmtId="164" fontId="7" fillId="2" borderId="0" xfId="2" applyNumberFormat="1" applyFont="1" applyFill="1"/>
    <xf numFmtId="164" fontId="3" fillId="2" borderId="0" xfId="2" applyNumberFormat="1" applyFont="1" applyFill="1"/>
    <xf numFmtId="3" fontId="7" fillId="2" borderId="0" xfId="1" applyNumberFormat="1" applyFont="1" applyFill="1"/>
    <xf numFmtId="8" fontId="3" fillId="2" borderId="0" xfId="1" applyNumberFormat="1" applyFont="1" applyFill="1"/>
    <xf numFmtId="164" fontId="3" fillId="0" borderId="0" xfId="2" applyNumberFormat="1" applyFont="1" applyFill="1"/>
    <xf numFmtId="164" fontId="3" fillId="2" borderId="0" xfId="2" applyNumberFormat="1" applyFont="1" applyFill="1" applyBorder="1"/>
    <xf numFmtId="164" fontId="7" fillId="0" borderId="0" xfId="2" applyNumberFormat="1" applyFont="1" applyFill="1"/>
    <xf numFmtId="0" fontId="3" fillId="2" borderId="0" xfId="2" applyNumberFormat="1" applyFont="1" applyFill="1"/>
    <xf numFmtId="49" fontId="3" fillId="2" borderId="0" xfId="1" applyNumberFormat="1" applyFont="1" applyFill="1" applyAlignment="1">
      <alignment horizontal="left"/>
    </xf>
    <xf numFmtId="167" fontId="7" fillId="2" borderId="0" xfId="5" applyNumberFormat="1" applyFont="1" applyFill="1" applyAlignment="1">
      <alignment horizontal="right"/>
    </xf>
    <xf numFmtId="3" fontId="3" fillId="2" borderId="0" xfId="1" applyNumberFormat="1" applyFont="1" applyFill="1"/>
    <xf numFmtId="164" fontId="2" fillId="0" borderId="0" xfId="1" applyNumberFormat="1" applyFont="1"/>
    <xf numFmtId="0" fontId="4" fillId="0" borderId="0" xfId="4" applyBorder="1"/>
    <xf numFmtId="164" fontId="8" fillId="2" borderId="0" xfId="2" applyNumberFormat="1" applyFont="1" applyFill="1"/>
    <xf numFmtId="43" fontId="9" fillId="2" borderId="0" xfId="1" applyNumberFormat="1" applyFont="1" applyFill="1"/>
    <xf numFmtId="164" fontId="10" fillId="2" borderId="0" xfId="2" applyNumberFormat="1" applyFont="1" applyFill="1"/>
  </cellXfs>
  <cellStyles count="6">
    <cellStyle name="Comma 2" xfId="2" xr:uid="{86C6443C-AA39-4571-81CF-0D2D0FC3BF69}"/>
    <cellStyle name="Hyperlink 2" xfId="4" xr:uid="{074754AE-03DC-4CAB-A102-D5EA6B23811B}"/>
    <cellStyle name="Normal" xfId="0" builtinId="0"/>
    <cellStyle name="Normal 2" xfId="1" xr:uid="{27D3B1A0-551D-4CD2-AE0B-32E48A967604}"/>
    <cellStyle name="Normal 2 2 2" xfId="5" xr:uid="{9CD61BE6-1808-4107-9123-DE7B8BA125AB}"/>
    <cellStyle name="Percent 2" xfId="3" xr:uid="{51445C2B-AF8C-4409-BC54-B66163323FE8}"/>
  </cellStyles>
  <dxfs count="0"/>
  <tableStyles count="0" defaultTableStyle="TableStyleMedium2" defaultPivotStyle="PivotStyleLight16"/>
  <colors>
    <mruColors>
      <color rgb="FF00FFFF"/>
      <color rgb="FF99FF33"/>
      <color rgb="FFE20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B440-3651-4395-B97F-750E27A9D7E5}">
  <dimension ref="A1:AZ32"/>
  <sheetViews>
    <sheetView tabSelected="1" zoomScaleNormal="100" workbookViewId="0">
      <selection activeCell="C10" sqref="C10"/>
    </sheetView>
  </sheetViews>
  <sheetFormatPr defaultColWidth="8" defaultRowHeight="15.75" x14ac:dyDescent="0.25"/>
  <cols>
    <col min="1" max="1" width="19.5" style="2" customWidth="1"/>
    <col min="2" max="2" width="12.25" style="2" customWidth="1"/>
    <col min="3" max="3" width="17.5" style="2" customWidth="1"/>
    <col min="4" max="52" width="12.25" style="2" customWidth="1"/>
    <col min="53" max="16384" width="8" style="2"/>
  </cols>
  <sheetData>
    <row r="1" spans="1:52" ht="17.100000000000001" customHeight="1" x14ac:dyDescent="0.25">
      <c r="A1" s="1" t="s">
        <v>15</v>
      </c>
    </row>
    <row r="2" spans="1:52" ht="17.100000000000001" customHeight="1" x14ac:dyDescent="0.25"/>
    <row r="3" spans="1:52" ht="17.100000000000001" customHeight="1" x14ac:dyDescent="0.25">
      <c r="A3" s="1" t="s">
        <v>17</v>
      </c>
      <c r="B3" s="16">
        <v>364</v>
      </c>
    </row>
    <row r="4" spans="1:52" ht="17.100000000000001" customHeight="1" x14ac:dyDescent="0.25">
      <c r="A4" s="1" t="s">
        <v>2</v>
      </c>
      <c r="B4" s="16">
        <v>9858</v>
      </c>
    </row>
    <row r="5" spans="1:52" ht="17.100000000000001" customHeight="1" x14ac:dyDescent="0.25">
      <c r="A5" s="1" t="s">
        <v>3</v>
      </c>
      <c r="B5" s="3">
        <v>8747</v>
      </c>
      <c r="C5" s="4"/>
    </row>
    <row r="6" spans="1:52" ht="17.100000000000001" customHeight="1" x14ac:dyDescent="0.25">
      <c r="A6" s="1" t="s">
        <v>4</v>
      </c>
      <c r="B6" s="17">
        <f>B4-B5</f>
        <v>1111</v>
      </c>
      <c r="C6" s="4"/>
    </row>
    <row r="7" spans="1:52" ht="17.100000000000001" customHeight="1" x14ac:dyDescent="0.25">
      <c r="A7" s="1" t="s">
        <v>6</v>
      </c>
      <c r="B7" s="17">
        <v>3550</v>
      </c>
      <c r="C7" s="4"/>
    </row>
    <row r="8" spans="1:52" ht="17.100000000000001" customHeight="1" x14ac:dyDescent="0.25">
      <c r="A8" s="1" t="s">
        <v>7</v>
      </c>
      <c r="B8" s="17">
        <f>B6-B7</f>
        <v>-2439</v>
      </c>
      <c r="C8" s="4"/>
    </row>
    <row r="9" spans="1:52" ht="17.100000000000001" customHeight="1" x14ac:dyDescent="0.25">
      <c r="A9" s="1" t="s">
        <v>0</v>
      </c>
      <c r="B9" s="5">
        <v>10</v>
      </c>
    </row>
    <row r="10" spans="1:52" ht="17.100000000000001" customHeight="1" x14ac:dyDescent="0.25">
      <c r="A10" s="1" t="s">
        <v>5</v>
      </c>
      <c r="B10" s="6">
        <v>0.04</v>
      </c>
      <c r="C10" s="24"/>
    </row>
    <row r="11" spans="1:52" ht="17.100000000000001" customHeight="1" x14ac:dyDescent="0.25">
      <c r="A11" s="1" t="s">
        <v>18</v>
      </c>
      <c r="B11" s="6">
        <v>0</v>
      </c>
      <c r="C11" s="24"/>
    </row>
    <row r="12" spans="1:52" ht="17.100000000000001" customHeight="1" x14ac:dyDescent="0.25">
      <c r="A12" s="1" t="s">
        <v>11</v>
      </c>
      <c r="B12" s="6">
        <v>0.04</v>
      </c>
      <c r="C12" s="24"/>
    </row>
    <row r="13" spans="1:52" ht="17.100000000000001" customHeight="1" x14ac:dyDescent="0.25">
      <c r="B13" s="7"/>
    </row>
    <row r="14" spans="1:52" s="9" customFormat="1" ht="17.100000000000001" customHeight="1" x14ac:dyDescent="0.25">
      <c r="A14" s="8" t="s">
        <v>1</v>
      </c>
      <c r="C14" s="9">
        <v>1</v>
      </c>
      <c r="D14" s="9">
        <v>2</v>
      </c>
      <c r="E14" s="9">
        <v>3</v>
      </c>
      <c r="F14" s="9">
        <v>4</v>
      </c>
      <c r="G14" s="9">
        <v>5</v>
      </c>
      <c r="H14" s="9">
        <v>6</v>
      </c>
      <c r="I14" s="9">
        <v>7</v>
      </c>
      <c r="J14" s="9">
        <v>8</v>
      </c>
      <c r="K14" s="9">
        <v>9</v>
      </c>
      <c r="L14" s="9">
        <v>10</v>
      </c>
    </row>
    <row r="15" spans="1:52" ht="17.100000000000001" customHeight="1" x14ac:dyDescent="0.25">
      <c r="A15" s="10" t="s">
        <v>8</v>
      </c>
      <c r="B15" s="11"/>
      <c r="C15" s="18">
        <f>B4</f>
        <v>9858</v>
      </c>
      <c r="D15" s="18">
        <f>C15*(1+$B$10)</f>
        <v>10252.32</v>
      </c>
      <c r="E15" s="18">
        <f t="shared" ref="E15:L15" si="0">D15*(1+$B$10)</f>
        <v>10662.4128</v>
      </c>
      <c r="F15" s="18">
        <f t="shared" si="0"/>
        <v>11088.909312</v>
      </c>
      <c r="G15" s="18">
        <f t="shared" si="0"/>
        <v>11532.465684479999</v>
      </c>
      <c r="H15" s="18">
        <f t="shared" si="0"/>
        <v>11993.7643118592</v>
      </c>
      <c r="I15" s="18">
        <f t="shared" si="0"/>
        <v>12473.514884333568</v>
      </c>
      <c r="J15" s="18">
        <f t="shared" si="0"/>
        <v>12972.455479706912</v>
      </c>
      <c r="K15" s="18">
        <f t="shared" si="0"/>
        <v>13491.353698895189</v>
      </c>
      <c r="L15" s="18">
        <f t="shared" si="0"/>
        <v>14031.007846850996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2"/>
      <c r="AW15" s="12"/>
      <c r="AX15" s="12"/>
      <c r="AY15" s="12"/>
      <c r="AZ15" s="12"/>
    </row>
    <row r="16" spans="1:52" ht="17.100000000000001" customHeight="1" x14ac:dyDescent="0.25">
      <c r="A16" s="10" t="s">
        <v>3</v>
      </c>
      <c r="B16" s="11"/>
      <c r="C16" s="12">
        <f>B5</f>
        <v>8747</v>
      </c>
      <c r="D16" s="12">
        <f>C16</f>
        <v>8747</v>
      </c>
      <c r="E16" s="12">
        <f t="shared" ref="E16:L16" si="1">D16</f>
        <v>8747</v>
      </c>
      <c r="F16" s="12">
        <f t="shared" si="1"/>
        <v>8747</v>
      </c>
      <c r="G16" s="12">
        <f t="shared" si="1"/>
        <v>8747</v>
      </c>
      <c r="H16" s="12">
        <f t="shared" si="1"/>
        <v>8747</v>
      </c>
      <c r="I16" s="12">
        <f t="shared" si="1"/>
        <v>8747</v>
      </c>
      <c r="J16" s="12">
        <f t="shared" si="1"/>
        <v>8747</v>
      </c>
      <c r="K16" s="12">
        <f t="shared" si="1"/>
        <v>8747</v>
      </c>
      <c r="L16" s="12">
        <f t="shared" si="1"/>
        <v>8747</v>
      </c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</row>
    <row r="17" spans="1:52" ht="17.100000000000001" customHeight="1" x14ac:dyDescent="0.25">
      <c r="A17" s="10" t="s">
        <v>4</v>
      </c>
      <c r="B17" s="11"/>
      <c r="C17" s="12">
        <f>C15-C16</f>
        <v>1111</v>
      </c>
      <c r="D17" s="12">
        <f t="shared" ref="D17:N17" si="2">D15-D16</f>
        <v>1505.3199999999997</v>
      </c>
      <c r="E17" s="12">
        <f t="shared" si="2"/>
        <v>1915.4128000000001</v>
      </c>
      <c r="F17" s="12">
        <f t="shared" si="2"/>
        <v>2341.9093119999998</v>
      </c>
      <c r="G17" s="12">
        <f t="shared" si="2"/>
        <v>2785.4656844799993</v>
      </c>
      <c r="H17" s="12">
        <f t="shared" si="2"/>
        <v>3246.7643118592005</v>
      </c>
      <c r="I17" s="12">
        <f t="shared" si="2"/>
        <v>3726.5148843335683</v>
      </c>
      <c r="J17" s="12">
        <f t="shared" si="2"/>
        <v>4225.4554797069122</v>
      </c>
      <c r="K17" s="12">
        <f t="shared" si="2"/>
        <v>4744.3536988951892</v>
      </c>
      <c r="L17" s="12">
        <f t="shared" si="2"/>
        <v>5284.0078468509964</v>
      </c>
      <c r="M17" s="12">
        <f t="shared" si="2"/>
        <v>0</v>
      </c>
      <c r="N17" s="12">
        <f t="shared" si="2"/>
        <v>0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</row>
    <row r="18" spans="1:52" ht="17.100000000000001" customHeight="1" x14ac:dyDescent="0.25">
      <c r="A18" s="1" t="s">
        <v>9</v>
      </c>
      <c r="C18" s="13">
        <f>B7</f>
        <v>3550</v>
      </c>
      <c r="D18" s="13">
        <f>C18*(1+$B$11)</f>
        <v>3550</v>
      </c>
      <c r="E18" s="13">
        <f t="shared" ref="E18:L18" si="3">D18*(1+$B$11)</f>
        <v>3550</v>
      </c>
      <c r="F18" s="13">
        <f t="shared" si="3"/>
        <v>3550</v>
      </c>
      <c r="G18" s="13">
        <f t="shared" si="3"/>
        <v>3550</v>
      </c>
      <c r="H18" s="13">
        <f t="shared" si="3"/>
        <v>3550</v>
      </c>
      <c r="I18" s="13">
        <f t="shared" si="3"/>
        <v>3550</v>
      </c>
      <c r="J18" s="13">
        <f t="shared" si="3"/>
        <v>3550</v>
      </c>
      <c r="K18" s="13">
        <f t="shared" si="3"/>
        <v>3550</v>
      </c>
      <c r="L18" s="13">
        <f t="shared" si="3"/>
        <v>3550</v>
      </c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</row>
    <row r="19" spans="1:52" ht="17.100000000000001" customHeight="1" x14ac:dyDescent="0.25">
      <c r="A19" s="1" t="s">
        <v>10</v>
      </c>
      <c r="C19" s="13">
        <f>C17-C18</f>
        <v>-2439</v>
      </c>
      <c r="D19" s="13">
        <f t="shared" ref="D19:L19" si="4">D17-D18</f>
        <v>-2044.6800000000003</v>
      </c>
      <c r="E19" s="13">
        <f t="shared" si="4"/>
        <v>-1634.5871999999999</v>
      </c>
      <c r="F19" s="13">
        <f t="shared" si="4"/>
        <v>-1208.0906880000002</v>
      </c>
      <c r="G19" s="13">
        <f t="shared" si="4"/>
        <v>-764.53431552000075</v>
      </c>
      <c r="H19" s="13">
        <f t="shared" si="4"/>
        <v>-303.23568814079954</v>
      </c>
      <c r="I19" s="13">
        <f t="shared" si="4"/>
        <v>176.51488433356826</v>
      </c>
      <c r="J19" s="13">
        <f t="shared" si="4"/>
        <v>675.45547970691223</v>
      </c>
      <c r="K19" s="13">
        <f t="shared" si="4"/>
        <v>1194.3536988951892</v>
      </c>
      <c r="L19" s="13">
        <f t="shared" si="4"/>
        <v>1734.0078468509964</v>
      </c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</row>
    <row r="20" spans="1:52" ht="17.100000000000001" customHeight="1" x14ac:dyDescent="0.25">
      <c r="A20" s="1" t="s">
        <v>12</v>
      </c>
      <c r="C20" s="19">
        <f>1/((1+$B$12)^C14)</f>
        <v>0.96153846153846145</v>
      </c>
      <c r="D20" s="19">
        <f>1/((1+$B$12)^D14)</f>
        <v>0.92455621301775137</v>
      </c>
      <c r="E20" s="19">
        <f t="shared" ref="E20:L20" si="5">1/((1+$B$12)^E14)</f>
        <v>0.88899635867091487</v>
      </c>
      <c r="F20" s="19">
        <f t="shared" si="5"/>
        <v>0.85480419102972571</v>
      </c>
      <c r="G20" s="19">
        <f t="shared" si="5"/>
        <v>0.82192710675935154</v>
      </c>
      <c r="H20" s="19">
        <f t="shared" si="5"/>
        <v>0.79031452573014571</v>
      </c>
      <c r="I20" s="19">
        <f t="shared" si="5"/>
        <v>0.75991781320206331</v>
      </c>
      <c r="J20" s="19">
        <f t="shared" si="5"/>
        <v>0.73069020500198378</v>
      </c>
      <c r="K20" s="19">
        <f t="shared" si="5"/>
        <v>0.70258673557883045</v>
      </c>
      <c r="L20" s="19">
        <f t="shared" si="5"/>
        <v>0.67556416882579851</v>
      </c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3"/>
      <c r="AW20" s="13"/>
      <c r="AX20" s="13"/>
      <c r="AY20" s="13"/>
      <c r="AZ20" s="13"/>
    </row>
    <row r="21" spans="1:52" ht="17.100000000000001" customHeight="1" x14ac:dyDescent="0.25">
      <c r="A21" s="10" t="s">
        <v>13</v>
      </c>
      <c r="B21" s="11"/>
      <c r="C21" s="25">
        <f>C19*C20</f>
        <v>-2345.1923076923076</v>
      </c>
      <c r="D21" s="25">
        <f t="shared" ref="D21:L21" si="6">D19*D20</f>
        <v>-1890.4215976331361</v>
      </c>
      <c r="E21" s="25">
        <f t="shared" si="6"/>
        <v>-1453.1420687300863</v>
      </c>
      <c r="F21" s="25">
        <f t="shared" si="6"/>
        <v>-1032.680983246385</v>
      </c>
      <c r="G21" s="25">
        <f t="shared" si="6"/>
        <v>-628.39147797359544</v>
      </c>
      <c r="H21" s="25">
        <f t="shared" si="6"/>
        <v>-239.65156905745036</v>
      </c>
      <c r="I21" s="25">
        <f t="shared" si="6"/>
        <v>134.13680490038033</v>
      </c>
      <c r="J21" s="25">
        <f t="shared" si="6"/>
        <v>493.54870293675697</v>
      </c>
      <c r="K21" s="25">
        <f t="shared" si="6"/>
        <v>839.13706643327237</v>
      </c>
      <c r="L21" s="25">
        <f t="shared" si="6"/>
        <v>1171.4335697953059</v>
      </c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12"/>
      <c r="AW21" s="12"/>
      <c r="AX21" s="12"/>
      <c r="AY21" s="12"/>
      <c r="AZ21" s="12"/>
    </row>
    <row r="22" spans="1:52" ht="17.100000000000001" customHeight="1" x14ac:dyDescent="0.25">
      <c r="A22" s="10"/>
      <c r="B22" s="11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</row>
    <row r="23" spans="1:52" ht="17.100000000000001" customHeight="1" x14ac:dyDescent="0.25">
      <c r="A23" s="10" t="s">
        <v>14</v>
      </c>
      <c r="B23" s="11"/>
      <c r="C23" s="27">
        <f>SUM(C21:L21)</f>
        <v>-4951.2238602672451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</row>
    <row r="24" spans="1:52" ht="17.100000000000001" customHeight="1" x14ac:dyDescent="0.25">
      <c r="A24" s="20"/>
      <c r="B24" s="11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</row>
    <row r="25" spans="1:52" ht="17.100000000000001" customHeight="1" x14ac:dyDescent="0.25">
      <c r="A25" s="10" t="s">
        <v>16</v>
      </c>
      <c r="B25" s="21"/>
      <c r="C25" s="14">
        <f>B3</f>
        <v>364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</row>
    <row r="26" spans="1:52" ht="17.100000000000001" customHeight="1" x14ac:dyDescent="0.25">
      <c r="A26" s="1"/>
      <c r="B26" s="21"/>
      <c r="C26" s="14"/>
      <c r="D26" s="14"/>
      <c r="E26" s="14" t="s">
        <v>20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</row>
    <row r="27" spans="1:52" ht="17.100000000000001" customHeight="1" x14ac:dyDescent="0.25">
      <c r="A27" s="10" t="s">
        <v>19</v>
      </c>
      <c r="B27" s="21"/>
      <c r="C27" s="26">
        <f>C23*C25</f>
        <v>-1802245.4851372773</v>
      </c>
      <c r="D27" s="22"/>
      <c r="E27" s="14"/>
    </row>
    <row r="28" spans="1:52" ht="20.100000000000001" customHeight="1" x14ac:dyDescent="0.25">
      <c r="A28" s="10"/>
      <c r="B28" s="23"/>
    </row>
    <row r="29" spans="1:52" ht="20.100000000000001" customHeight="1" x14ac:dyDescent="0.25"/>
    <row r="31" spans="1:52" x14ac:dyDescent="0.25">
      <c r="C31" s="15"/>
    </row>
    <row r="32" spans="1:52" x14ac:dyDescent="0.25">
      <c r="C32" s="15"/>
    </row>
  </sheetData>
  <pageMargins left="0.7" right="0.7" top="0.75" bottom="0.75" header="0.3" footer="0.3"/>
  <pageSetup paperSize="9" orientation="portrait" r:id="rId1"/>
  <ignoredErrors>
    <ignoredError sqref="C17 C1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D497329F8FBD448AA3BAD7117402CF" ma:contentTypeVersion="4" ma:contentTypeDescription="Create a new document." ma:contentTypeScope="" ma:versionID="54f6cc96b8c0de8cfd5321958703a324">
  <xsd:schema xmlns:xsd="http://www.w3.org/2001/XMLSchema" xmlns:xs="http://www.w3.org/2001/XMLSchema" xmlns:p="http://schemas.microsoft.com/office/2006/metadata/properties" xmlns:ns2="d753380c-9614-4825-9935-1c1336cc29d3" targetNamespace="http://schemas.microsoft.com/office/2006/metadata/properties" ma:root="true" ma:fieldsID="a8ed2aefda59fadf146c41336f5779c0" ns2:_="">
    <xsd:import namespace="d753380c-9614-4825-9935-1c1336cc29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3380c-9614-4825-9935-1c1336cc29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A0F21E-8A0F-4E45-9184-DC7DA21D54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3380c-9614-4825-9935-1c1336cc29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392CB5-22FB-4941-80AF-1E1DD9294B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988E6F-21E5-43CA-BA50-FAF7B5CB1AC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Cashflow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Mills, David</dc:creator>
  <cp:keywords/>
  <dc:description/>
  <cp:lastModifiedBy>Donnelly, Robert</cp:lastModifiedBy>
  <cp:revision/>
  <dcterms:created xsi:type="dcterms:W3CDTF">2022-10-13T10:28:07Z</dcterms:created>
  <dcterms:modified xsi:type="dcterms:W3CDTF">2025-08-08T10:40:53Z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0x01010075D497329F8FBD448AA3BAD7117402CF</vt:lpwstr>
  </property>
  <property fmtid="{D5CDD505-2E9C-101B-9397-08002B2CF9AE}" pid="3" name="MediaServiceImageTags">
    <vt:lpwstr/>
  </property>
</Properties>
</file>